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eractive Price Sheet" sheetId="1" r:id="rId4"/>
    <sheet state="visible" name="Print Price Sheet" sheetId="2" r:id="rId5"/>
  </sheets>
  <definedNames/>
  <calcPr/>
</workbook>
</file>

<file path=xl/sharedStrings.xml><?xml version="1.0" encoding="utf-8"?>
<sst xmlns="http://schemas.openxmlformats.org/spreadsheetml/2006/main" count="42" uniqueCount="25">
  <si>
    <t>Enter # of Units in Green fields to Calculate</t>
  </si>
  <si>
    <r>
      <rPr>
        <rFont val="Calibri"/>
        <b/>
        <color theme="1"/>
        <sz val="14.0"/>
      </rPr>
      <t xml:space="preserve">Retail/Wholesale Final Spring Price Sheet </t>
    </r>
    <r>
      <rPr>
        <rFont val="Calibri"/>
        <b val="0"/>
        <color theme="1"/>
        <sz val="14.0"/>
      </rPr>
      <t>(Summer 2023)</t>
    </r>
  </si>
  <si>
    <t>Offering</t>
  </si>
  <si>
    <t>Posted Retail Price -
Large</t>
  </si>
  <si>
    <t>Wholesale Cost -
Large</t>
  </si>
  <si>
    <t>Posted Retail Price -
Medium</t>
  </si>
  <si>
    <t>Wholesale Cost -
Medium</t>
  </si>
  <si>
    <t>Posted Retail Price -
Small</t>
  </si>
  <si>
    <t>Wholesale Cost -
Small</t>
  </si>
  <si>
    <t>Posted Retail Price -
Keepsake</t>
  </si>
  <si>
    <t>Wholesale Cost -
Keepsake</t>
  </si>
  <si>
    <t>Total Retail Spent</t>
  </si>
  <si>
    <t>Sub-Total Profit</t>
  </si>
  <si>
    <t>Share of Profit to Funeral Home</t>
  </si>
  <si>
    <t>Share of Profit To Styx</t>
  </si>
  <si>
    <t>The Midnight</t>
  </si>
  <si>
    <t>Scattering Stones (Set of 3)</t>
  </si>
  <si>
    <t>Scattering Stone (Single)</t>
  </si>
  <si>
    <t>Maus Granite</t>
  </si>
  <si>
    <t>Three Ring Pewter</t>
  </si>
  <si>
    <t>The Presidential</t>
  </si>
  <si>
    <t>Royal Marble</t>
  </si>
  <si>
    <t>Traditional Mother-of-Pearl</t>
  </si>
  <si>
    <t>Grand Total Profit to Funeral Home:</t>
  </si>
  <si>
    <r>
      <rPr>
        <rFont val="Calibri"/>
        <b/>
        <color theme="1"/>
        <sz val="14.0"/>
      </rPr>
      <t>Retail/Wholesale Final Spring Price Sheet</t>
    </r>
    <r>
      <rPr>
        <rFont val="Calibri"/>
        <b val="0"/>
        <color theme="1"/>
        <sz val="14.0"/>
      </rPr>
      <t xml:space="preserve"> (Summer 2023)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</si>
</sst>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9">
    <font>
      <sz val="10.0"/>
      <color rgb="FF000000"/>
      <name val="Arial"/>
      <scheme val="minor"/>
    </font>
    <font>
      <b/>
      <sz val="12.0"/>
      <color theme="1"/>
      <name val="Calibri"/>
    </font>
    <font>
      <sz val="10.0"/>
      <color theme="1"/>
      <name val="Calibri"/>
    </font>
    <font>
      <b/>
      <sz val="14.0"/>
      <color theme="1"/>
      <name val="Calibri"/>
    </font>
    <font>
      <b/>
      <sz val="10.0"/>
      <color theme="1"/>
      <name val="Calibri"/>
    </font>
    <font>
      <b/>
      <u/>
      <sz val="10.0"/>
      <color rgb="FF0000FF"/>
      <name val="Calibri"/>
    </font>
    <font>
      <sz val="10.0"/>
      <color theme="1"/>
      <name val="Arial"/>
      <scheme val="minor"/>
    </font>
    <font>
      <b/>
      <sz val="11.0"/>
      <color theme="1"/>
      <name val="Calibri"/>
    </font>
    <font>
      <b/>
      <sz val="10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</fills>
  <borders count="7">
    <border/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2" fontId="1" numFmtId="0" xfId="0" applyAlignment="1" applyFill="1" applyFont="1">
      <alignment horizontal="center" readingOrder="0" vertical="center"/>
    </xf>
    <xf borderId="0" fillId="0" fontId="1" numFmtId="9" xfId="0" applyAlignment="1" applyFont="1" applyNumberFormat="1">
      <alignment horizontal="center" readingOrder="0" vertical="bottom"/>
    </xf>
    <xf borderId="0" fillId="2" fontId="1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horizontal="left" readingOrder="0" vertical="center"/>
    </xf>
    <xf borderId="0" fillId="0" fontId="2" numFmtId="9" xfId="0" applyAlignment="1" applyFont="1" applyNumberFormat="1">
      <alignment horizontal="center" readingOrder="0" vertical="bottom"/>
    </xf>
    <xf borderId="0" fillId="2" fontId="2" numFmtId="0" xfId="0" applyAlignment="1" applyFont="1">
      <alignment horizontal="center" vertical="bottom"/>
    </xf>
    <xf borderId="0" fillId="2" fontId="2" numFmtId="9" xfId="0" applyAlignment="1" applyFont="1" applyNumberFormat="1">
      <alignment horizontal="center" vertical="bottom"/>
    </xf>
    <xf borderId="0" fillId="0" fontId="2" numFmtId="0" xfId="0" applyAlignment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readingOrder="0" shrinkToFit="0" vertical="center" wrapText="1"/>
    </xf>
    <xf borderId="3" fillId="0" fontId="4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left" readingOrder="0" vertical="bottom"/>
    </xf>
    <xf borderId="2" fillId="0" fontId="2" numFmtId="164" xfId="0" applyAlignment="1" applyBorder="1" applyFont="1" applyNumberFormat="1">
      <alignment horizontal="center" readingOrder="0" vertical="bottom"/>
    </xf>
    <xf borderId="2" fillId="2" fontId="2" numFmtId="3" xfId="0" applyAlignment="1" applyBorder="1" applyFont="1" applyNumberFormat="1">
      <alignment horizontal="center" readingOrder="0" vertical="bottom"/>
    </xf>
    <xf borderId="2" fillId="0" fontId="2" numFmtId="164" xfId="0" applyAlignment="1" applyBorder="1" applyFont="1" applyNumberFormat="1">
      <alignment horizontal="center" vertical="bottom"/>
    </xf>
    <xf borderId="3" fillId="2" fontId="2" numFmtId="3" xfId="0" applyAlignment="1" applyBorder="1" applyFont="1" applyNumberFormat="1">
      <alignment horizontal="center" readingOrder="0" vertical="bottom"/>
    </xf>
    <xf borderId="3" fillId="0" fontId="2" numFmtId="165" xfId="0" applyAlignment="1" applyBorder="1" applyFont="1" applyNumberFormat="1">
      <alignment horizontal="center" vertical="bottom"/>
    </xf>
    <xf borderId="4" fillId="0" fontId="5" numFmtId="0" xfId="0" applyAlignment="1" applyBorder="1" applyFont="1">
      <alignment horizontal="left" readingOrder="0" vertical="bottom"/>
    </xf>
    <xf borderId="5" fillId="0" fontId="2" numFmtId="165" xfId="0" applyAlignment="1" applyBorder="1" applyFont="1" applyNumberFormat="1">
      <alignment horizontal="center" readingOrder="0" vertical="bottom"/>
    </xf>
    <xf borderId="6" fillId="0" fontId="2" numFmtId="165" xfId="0" applyAlignment="1" applyBorder="1" applyFont="1" applyNumberFormat="1">
      <alignment horizontal="center" readingOrder="0" vertical="bottom"/>
    </xf>
    <xf borderId="5" fillId="0" fontId="2" numFmtId="165" xfId="0" applyAlignment="1" applyBorder="1" applyFont="1" applyNumberFormat="1">
      <alignment horizontal="center" vertical="bottom"/>
    </xf>
    <xf borderId="6" fillId="0" fontId="4" numFmtId="165" xfId="0" applyAlignment="1" applyBorder="1" applyFont="1" applyNumberFormat="1">
      <alignment horizontal="center" vertical="bottom"/>
    </xf>
    <xf borderId="6" fillId="0" fontId="2" numFmtId="165" xfId="0" applyAlignment="1" applyBorder="1" applyFont="1" applyNumberFormat="1">
      <alignment horizontal="center" vertical="bottom"/>
    </xf>
    <xf borderId="2" fillId="0" fontId="2" numFmtId="165" xfId="0" applyAlignment="1" applyBorder="1" applyFont="1" applyNumberFormat="1">
      <alignment horizontal="center" readingOrder="0" vertical="bottom"/>
    </xf>
    <xf borderId="2" fillId="0" fontId="2" numFmtId="3" xfId="0" applyAlignment="1" applyBorder="1" applyFont="1" applyNumberFormat="1">
      <alignment horizontal="center" readingOrder="0" vertical="bottom"/>
    </xf>
    <xf borderId="3" fillId="0" fontId="2" numFmtId="3" xfId="0" applyAlignment="1" applyBorder="1" applyFont="1" applyNumberFormat="1">
      <alignment horizontal="center" readingOrder="0" vertical="bottom"/>
    </xf>
    <xf borderId="3" fillId="0" fontId="4" numFmtId="165" xfId="0" applyAlignment="1" applyBorder="1" applyFont="1" applyNumberFormat="1">
      <alignment horizontal="center" vertical="bottom"/>
    </xf>
    <xf borderId="0" fillId="0" fontId="4" numFmtId="0" xfId="0" applyAlignment="1" applyFont="1">
      <alignment vertical="bottom"/>
    </xf>
    <xf borderId="3" fillId="0" fontId="2" numFmtId="164" xfId="0" applyAlignment="1" applyBorder="1" applyFont="1" applyNumberFormat="1">
      <alignment horizontal="center" vertical="bottom"/>
    </xf>
    <xf borderId="0" fillId="0" fontId="2" numFmtId="0" xfId="0" applyAlignment="1" applyFont="1">
      <alignment readingOrder="0" vertical="bottom"/>
    </xf>
    <xf borderId="0" fillId="0" fontId="6" numFmtId="0" xfId="0" applyFont="1"/>
    <xf borderId="0" fillId="0" fontId="1" numFmtId="0" xfId="0" applyAlignment="1" applyFont="1">
      <alignment horizontal="center" readingOrder="0"/>
    </xf>
    <xf borderId="0" fillId="0" fontId="7" numFmtId="0" xfId="0" applyAlignment="1" applyFont="1">
      <alignment horizontal="center"/>
    </xf>
    <xf borderId="0" fillId="0" fontId="1" numFmtId="0" xfId="0" applyAlignment="1" applyFont="1">
      <alignment horizontal="right" readingOrder="0"/>
    </xf>
    <xf borderId="0" fillId="0" fontId="1" numFmtId="165" xfId="0" applyAlignment="1" applyFont="1" applyNumberFormat="1">
      <alignment horizontal="center"/>
    </xf>
    <xf borderId="0" fillId="0" fontId="2" numFmtId="0" xfId="0" applyAlignment="1" applyFont="1">
      <alignment horizontal="center" vertical="bottom"/>
    </xf>
    <xf borderId="0" fillId="0" fontId="4" numFmtId="0" xfId="0" applyAlignment="1" applyFont="1">
      <alignment horizontal="center" readingOrder="0" shrinkToFit="0" vertical="center" wrapText="1"/>
    </xf>
    <xf borderId="0" fillId="0" fontId="2" numFmtId="165" xfId="0" applyAlignment="1" applyFont="1" applyNumberFormat="1">
      <alignment horizontal="center" vertical="bottom"/>
    </xf>
    <xf borderId="0" fillId="0" fontId="4" numFmtId="165" xfId="0" applyAlignment="1" applyFont="1" applyNumberFormat="1">
      <alignment horizontal="center" vertical="bottom"/>
    </xf>
    <xf borderId="0" fillId="0" fontId="4" numFmtId="0" xfId="0" applyAlignment="1" applyFont="1">
      <alignment horizontal="right" readingOrder="0"/>
    </xf>
    <xf borderId="0" fillId="0" fontId="4" numFmtId="0" xfId="0" applyAlignment="1" applyFont="1">
      <alignment horizontal="center"/>
    </xf>
    <xf borderId="0" fillId="0" fontId="8" numFmtId="0" xfId="0" applyAlignment="1" applyFont="1">
      <alignment horizontal="center"/>
    </xf>
    <xf borderId="0" fillId="0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finalspring.com/store-3/pageid26modelnumbertm01/" TargetMode="External"/><Relationship Id="rId2" Type="http://schemas.openxmlformats.org/officeDocument/2006/relationships/hyperlink" Target="https://finalspring.com/store-3/pageid26modelnumberss01/" TargetMode="External"/><Relationship Id="rId3" Type="http://schemas.openxmlformats.org/officeDocument/2006/relationships/hyperlink" Target="https://finalspring.com/store-3/pageid65modelnumberss01x/" TargetMode="External"/><Relationship Id="rId4" Type="http://schemas.openxmlformats.org/officeDocument/2006/relationships/hyperlink" Target="https://finalspring.com/store-3/pageid26modelnumbermg02/" TargetMode="External"/><Relationship Id="rId9" Type="http://schemas.openxmlformats.org/officeDocument/2006/relationships/drawing" Target="../drawings/drawing1.xml"/><Relationship Id="rId5" Type="http://schemas.openxmlformats.org/officeDocument/2006/relationships/hyperlink" Target="https://finalspring.com/store-3/pageid65modelnumber3rp02/" TargetMode="External"/><Relationship Id="rId6" Type="http://schemas.openxmlformats.org/officeDocument/2006/relationships/hyperlink" Target="https://finalspring.com/store-3/pageid26modelnumbertp02/" TargetMode="External"/><Relationship Id="rId7" Type="http://schemas.openxmlformats.org/officeDocument/2006/relationships/hyperlink" Target="https://finalspring.com/store-3/marble/" TargetMode="External"/><Relationship Id="rId8" Type="http://schemas.openxmlformats.org/officeDocument/2006/relationships/hyperlink" Target="https://finalspring.com/store-3/traditional-mother-of-pearl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finalspring.com/store-3/pageid26modelnumbertm01/" TargetMode="External"/><Relationship Id="rId2" Type="http://schemas.openxmlformats.org/officeDocument/2006/relationships/hyperlink" Target="https://finalspring.com/store-3/pageid26modelnumberss01/" TargetMode="External"/><Relationship Id="rId3" Type="http://schemas.openxmlformats.org/officeDocument/2006/relationships/hyperlink" Target="https://finalspring.com/store-3/pageid65modelnumberss01x/" TargetMode="External"/><Relationship Id="rId4" Type="http://schemas.openxmlformats.org/officeDocument/2006/relationships/hyperlink" Target="https://finalspring.com/store-3/pageid26modelnumbermg02/" TargetMode="External"/><Relationship Id="rId9" Type="http://schemas.openxmlformats.org/officeDocument/2006/relationships/drawing" Target="../drawings/drawing2.xml"/><Relationship Id="rId5" Type="http://schemas.openxmlformats.org/officeDocument/2006/relationships/hyperlink" Target="https://finalspring.com/store-3/pageid65modelnumber3rp02/" TargetMode="External"/><Relationship Id="rId6" Type="http://schemas.openxmlformats.org/officeDocument/2006/relationships/hyperlink" Target="https://finalspring.com/store-3/pageid26modelnumbertp02/" TargetMode="External"/><Relationship Id="rId7" Type="http://schemas.openxmlformats.org/officeDocument/2006/relationships/hyperlink" Target="https://finalspring.com/store-3/marble/" TargetMode="External"/><Relationship Id="rId8" Type="http://schemas.openxmlformats.org/officeDocument/2006/relationships/hyperlink" Target="https://finalspring.com/store-3/traditional-mother-of-pear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.5"/>
    <col customWidth="1" min="2" max="2" width="20.13"/>
    <col customWidth="1" min="3" max="3" width="7.63"/>
    <col customWidth="1" min="4" max="4" width="8.88"/>
    <col customWidth="1" min="5" max="5" width="8.0"/>
    <col customWidth="1" min="6" max="6" width="8.75"/>
    <col customWidth="1" min="7" max="7" width="7.25"/>
    <col customWidth="1" min="8" max="8" width="8.63"/>
    <col customWidth="1" min="9" max="9" width="8.25"/>
    <col customWidth="1" min="10" max="10" width="8.63"/>
    <col customWidth="1" min="11" max="12" width="7.5"/>
    <col customWidth="1" min="13" max="13" width="9.63"/>
    <col customWidth="1" hidden="1" min="14" max="14" width="7.75"/>
    <col customWidth="1" min="15" max="34" width="15.38"/>
  </cols>
  <sheetData>
    <row r="1">
      <c r="A1" s="1"/>
      <c r="B1" s="2" t="s">
        <v>0</v>
      </c>
      <c r="F1" s="1"/>
      <c r="G1" s="1"/>
      <c r="H1" s="1"/>
      <c r="I1" s="1"/>
      <c r="J1" s="1"/>
      <c r="K1" s="1"/>
      <c r="L1" s="1"/>
      <c r="M1" s="3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7"/>
      <c r="N2" s="8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>
      <c r="A3" s="5"/>
      <c r="B3" s="6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7"/>
      <c r="N3" s="8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7">
        <v>0.33</v>
      </c>
      <c r="N4" s="9">
        <f>100%-M4</f>
        <v>0.67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>
      <c r="A5" s="10"/>
      <c r="B5" s="11" t="s">
        <v>2</v>
      </c>
      <c r="C5" s="12" t="s">
        <v>3</v>
      </c>
      <c r="D5" s="12" t="s">
        <v>4</v>
      </c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13" t="s">
        <v>10</v>
      </c>
      <c r="K5" s="12" t="s">
        <v>11</v>
      </c>
      <c r="L5" s="12" t="s">
        <v>12</v>
      </c>
      <c r="M5" s="13" t="s">
        <v>13</v>
      </c>
      <c r="N5" s="13" t="s">
        <v>14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>
      <c r="A6" s="5"/>
      <c r="B6" s="14"/>
      <c r="C6" s="15"/>
      <c r="D6" s="16"/>
      <c r="E6" s="17"/>
      <c r="F6" s="16"/>
      <c r="G6" s="17"/>
      <c r="H6" s="16"/>
      <c r="I6" s="17"/>
      <c r="J6" s="18"/>
      <c r="K6" s="17"/>
      <c r="L6" s="17"/>
      <c r="M6" s="19"/>
      <c r="N6" s="19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>
      <c r="A7" s="5"/>
      <c r="B7" s="20" t="s">
        <v>15</v>
      </c>
      <c r="C7" s="21">
        <v>194.95</v>
      </c>
      <c r="D7" s="21">
        <v>69.95</v>
      </c>
      <c r="E7" s="21">
        <v>111.95</v>
      </c>
      <c r="F7" s="21">
        <v>39.95</v>
      </c>
      <c r="G7" s="21">
        <v>84.95</v>
      </c>
      <c r="H7" s="21">
        <v>29.95</v>
      </c>
      <c r="I7" s="21">
        <v>29.95</v>
      </c>
      <c r="J7" s="22">
        <v>11.95</v>
      </c>
      <c r="K7" s="23">
        <f>C7*D6+E7*F6+G7*H6+I7*J6</f>
        <v>0</v>
      </c>
      <c r="L7" s="23">
        <f>((C7-D7)*D6)+((E7-F7)*F6)+((G7-H7)*H6)+((I7-J7)*J6)</f>
        <v>0</v>
      </c>
      <c r="M7" s="24">
        <f>L7*$M$4</f>
        <v>0</v>
      </c>
      <c r="N7" s="25">
        <f>L7-M7</f>
        <v>0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>
      <c r="A8" s="5"/>
      <c r="B8" s="14"/>
      <c r="C8" s="26"/>
      <c r="D8" s="16"/>
      <c r="E8" s="17"/>
      <c r="F8" s="27"/>
      <c r="G8" s="17"/>
      <c r="H8" s="27"/>
      <c r="I8" s="17"/>
      <c r="J8" s="28"/>
      <c r="K8" s="17"/>
      <c r="L8" s="17"/>
      <c r="M8" s="29"/>
      <c r="N8" s="19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>
      <c r="A9" s="5"/>
      <c r="B9" s="20" t="s">
        <v>16</v>
      </c>
      <c r="C9" s="21">
        <v>194.95</v>
      </c>
      <c r="D9" s="21">
        <v>69.95</v>
      </c>
      <c r="E9" s="21"/>
      <c r="F9" s="21"/>
      <c r="G9" s="21"/>
      <c r="H9" s="21"/>
      <c r="I9" s="21"/>
      <c r="J9" s="22"/>
      <c r="K9" s="23">
        <f>C9*D8</f>
        <v>0</v>
      </c>
      <c r="L9" s="23">
        <f>(C9-D9)*D8</f>
        <v>0</v>
      </c>
      <c r="M9" s="24">
        <f>L9*$M$4</f>
        <v>0</v>
      </c>
      <c r="N9" s="25">
        <f>L9-M9</f>
        <v>0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>
      <c r="A10" s="5"/>
      <c r="B10" s="14"/>
      <c r="C10" s="26"/>
      <c r="D10" s="16"/>
      <c r="E10" s="17"/>
      <c r="F10" s="27"/>
      <c r="G10" s="17"/>
      <c r="H10" s="27"/>
      <c r="I10" s="17"/>
      <c r="J10" s="28"/>
      <c r="K10" s="17"/>
      <c r="L10" s="17"/>
      <c r="M10" s="29"/>
      <c r="N10" s="19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>
      <c r="A11" s="5"/>
      <c r="B11" s="20" t="s">
        <v>17</v>
      </c>
      <c r="C11" s="21">
        <v>74.95</v>
      </c>
      <c r="D11" s="21">
        <v>29.95</v>
      </c>
      <c r="E11" s="23"/>
      <c r="F11" s="23"/>
      <c r="G11" s="23"/>
      <c r="H11" s="23"/>
      <c r="I11" s="23"/>
      <c r="J11" s="25"/>
      <c r="K11" s="23">
        <f>C11*D10</f>
        <v>0</v>
      </c>
      <c r="L11" s="23">
        <f>(C11-D11)*D10</f>
        <v>0</v>
      </c>
      <c r="M11" s="24">
        <f>L11*$M$4</f>
        <v>0</v>
      </c>
      <c r="N11" s="25">
        <f>L11-M11</f>
        <v>0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>
      <c r="A12" s="5"/>
      <c r="B12" s="14"/>
      <c r="C12" s="26"/>
      <c r="D12" s="16"/>
      <c r="E12" s="17"/>
      <c r="F12" s="16"/>
      <c r="G12" s="17"/>
      <c r="H12" s="16"/>
      <c r="I12" s="17"/>
      <c r="J12" s="18"/>
      <c r="K12" s="17"/>
      <c r="L12" s="17"/>
      <c r="M12" s="29"/>
      <c r="N12" s="19"/>
      <c r="O12" s="5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>
      <c r="A13" s="5"/>
      <c r="B13" s="20" t="s">
        <v>18</v>
      </c>
      <c r="C13" s="21">
        <v>184.95</v>
      </c>
      <c r="D13" s="21">
        <v>69.95</v>
      </c>
      <c r="E13" s="21">
        <v>111.95</v>
      </c>
      <c r="F13" s="21">
        <v>39.95</v>
      </c>
      <c r="G13" s="21">
        <v>84.95</v>
      </c>
      <c r="H13" s="21">
        <v>29.95</v>
      </c>
      <c r="I13" s="21">
        <v>29.95</v>
      </c>
      <c r="J13" s="22">
        <v>11.95</v>
      </c>
      <c r="K13" s="23">
        <f>C13*D12+E13*F12+G13*H12+I13*J12</f>
        <v>0</v>
      </c>
      <c r="L13" s="23">
        <f>((C13-D13)*D12)+((E13-F13)*F12)+((G13-H13)*H12)+((I13-J13)*J12)</f>
        <v>0</v>
      </c>
      <c r="M13" s="24">
        <f>L13*$M$4</f>
        <v>0</v>
      </c>
      <c r="N13" s="25">
        <f>L13-M13</f>
        <v>0</v>
      </c>
      <c r="O13" s="5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hidden="1">
      <c r="A14" s="5"/>
      <c r="B14" s="14"/>
      <c r="C14" s="26"/>
      <c r="D14" s="16"/>
      <c r="E14" s="17"/>
      <c r="F14" s="16"/>
      <c r="G14" s="17"/>
      <c r="H14" s="16"/>
      <c r="I14" s="17"/>
      <c r="J14" s="18"/>
      <c r="K14" s="17"/>
      <c r="L14" s="17"/>
      <c r="M14" s="29"/>
      <c r="N14" s="19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>
      <c r="A15" s="5"/>
      <c r="B15" s="20" t="s">
        <v>19</v>
      </c>
      <c r="C15" s="21">
        <v>184.95</v>
      </c>
      <c r="D15" s="21">
        <v>69.95</v>
      </c>
      <c r="E15" s="21">
        <v>111.95</v>
      </c>
      <c r="F15" s="21">
        <v>39.95</v>
      </c>
      <c r="G15" s="21">
        <v>84.95</v>
      </c>
      <c r="H15" s="21">
        <v>29.95</v>
      </c>
      <c r="I15" s="21">
        <v>29.95</v>
      </c>
      <c r="J15" s="22">
        <v>11.95</v>
      </c>
      <c r="K15" s="23">
        <f>C15*D14+E15*F14+G15*H14+I15*J14</f>
        <v>0</v>
      </c>
      <c r="L15" s="23">
        <f>((C15-D15)*D14)+((E15-F15)*F14)+((G15-H15)*H14)+((I15-J15)*J14)</f>
        <v>0</v>
      </c>
      <c r="M15" s="24">
        <f>L15*$M$4</f>
        <v>0</v>
      </c>
      <c r="N15" s="25">
        <f>L15-M15</f>
        <v>0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>
      <c r="A16" s="5"/>
      <c r="B16" s="14"/>
      <c r="C16" s="26"/>
      <c r="D16" s="16"/>
      <c r="E16" s="17"/>
      <c r="F16" s="17"/>
      <c r="G16" s="17"/>
      <c r="H16" s="17"/>
      <c r="I16" s="17"/>
      <c r="J16" s="31"/>
      <c r="K16" s="17"/>
      <c r="L16" s="17"/>
      <c r="M16" s="29"/>
      <c r="N16" s="19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>
      <c r="A17" s="5"/>
      <c r="B17" s="20" t="s">
        <v>20</v>
      </c>
      <c r="C17" s="21">
        <v>449.95</v>
      </c>
      <c r="D17" s="21">
        <v>124.95</v>
      </c>
      <c r="E17" s="23"/>
      <c r="F17" s="23"/>
      <c r="G17" s="23"/>
      <c r="H17" s="23"/>
      <c r="I17" s="23"/>
      <c r="J17" s="25"/>
      <c r="K17" s="23">
        <f>C17*D16</f>
        <v>0</v>
      </c>
      <c r="L17" s="23">
        <f>(C17-D17)*D16</f>
        <v>0</v>
      </c>
      <c r="M17" s="24">
        <f>L17*$M$4</f>
        <v>0</v>
      </c>
      <c r="N17" s="25">
        <f>L17-M17</f>
        <v>0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>
      <c r="A18" s="5"/>
      <c r="B18" s="14"/>
      <c r="C18" s="26"/>
      <c r="D18" s="16"/>
      <c r="E18" s="17"/>
      <c r="F18" s="17"/>
      <c r="G18" s="17"/>
      <c r="H18" s="17"/>
      <c r="I18" s="17"/>
      <c r="J18" s="31"/>
      <c r="K18" s="17"/>
      <c r="L18" s="17"/>
      <c r="M18" s="29"/>
      <c r="N18" s="19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>
      <c r="A19" s="5"/>
      <c r="B19" s="20" t="s">
        <v>21</v>
      </c>
      <c r="C19" s="21">
        <v>229.95</v>
      </c>
      <c r="D19" s="21">
        <v>99.95</v>
      </c>
      <c r="E19" s="23"/>
      <c r="F19" s="23"/>
      <c r="G19" s="23"/>
      <c r="H19" s="23"/>
      <c r="I19" s="23"/>
      <c r="J19" s="25"/>
      <c r="K19" s="23">
        <f>C19*D18</f>
        <v>0</v>
      </c>
      <c r="L19" s="23">
        <f>(C19-D19)*D18</f>
        <v>0</v>
      </c>
      <c r="M19" s="24">
        <f>L19*$M$4</f>
        <v>0</v>
      </c>
      <c r="N19" s="25">
        <f>L19-M19</f>
        <v>0</v>
      </c>
      <c r="O19" s="5"/>
      <c r="P19" s="32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>
      <c r="A20" s="5"/>
      <c r="B20" s="14"/>
      <c r="C20" s="15"/>
      <c r="D20" s="16"/>
      <c r="E20" s="17"/>
      <c r="F20" s="27"/>
      <c r="G20" s="17"/>
      <c r="H20" s="27"/>
      <c r="I20" s="17"/>
      <c r="J20" s="18"/>
      <c r="K20" s="17"/>
      <c r="L20" s="17"/>
      <c r="M20" s="29"/>
      <c r="N20" s="19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>
      <c r="A21" s="5"/>
      <c r="B21" s="20" t="s">
        <v>22</v>
      </c>
      <c r="C21" s="21">
        <v>229.95</v>
      </c>
      <c r="D21" s="21">
        <v>99.95</v>
      </c>
      <c r="E21" s="23"/>
      <c r="F21" s="23"/>
      <c r="G21" s="23"/>
      <c r="H21" s="23"/>
      <c r="I21" s="21">
        <v>29.95</v>
      </c>
      <c r="J21" s="22">
        <v>11.95</v>
      </c>
      <c r="K21" s="23">
        <f>C21*D20+E21*F20+G21*H20+I21*J20</f>
        <v>0</v>
      </c>
      <c r="L21" s="23">
        <f>((C21-D21)*D20)+((I21-J21)*J20)</f>
        <v>0</v>
      </c>
      <c r="M21" s="24">
        <f>L21*$M$4</f>
        <v>0</v>
      </c>
      <c r="N21" s="25">
        <f>L21-M21</f>
        <v>0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ht="9.75" customHeight="1">
      <c r="A22" s="33"/>
      <c r="B22" s="33"/>
      <c r="C22" s="33"/>
      <c r="D22" s="33"/>
      <c r="E22" s="33"/>
      <c r="F22" s="33"/>
      <c r="G22" s="33"/>
      <c r="H22" s="33"/>
      <c r="I22" s="34"/>
      <c r="J22" s="34"/>
      <c r="K22" s="34"/>
      <c r="L22" s="34"/>
      <c r="M22" s="35"/>
      <c r="N22" s="35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</row>
    <row r="23">
      <c r="A23" s="33"/>
      <c r="B23" s="33"/>
      <c r="C23" s="33"/>
      <c r="D23" s="33"/>
      <c r="E23" s="33"/>
      <c r="F23" s="33"/>
      <c r="G23" s="33"/>
      <c r="H23" s="36" t="s">
        <v>23</v>
      </c>
      <c r="M23" s="37">
        <f>SUM(M7:M21)</f>
        <v>0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</row>
    <row r="24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</row>
    <row r="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</row>
    <row r="26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</row>
    <row r="27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</row>
    <row r="100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</row>
    <row r="100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</row>
    <row r="1003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</row>
    <row r="1004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</row>
    <row r="100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</row>
    <row r="1006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</row>
    <row r="1007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</row>
    <row r="1008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</row>
    <row r="1009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</row>
    <row r="1010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</row>
    <row r="1011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</row>
    <row r="1012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</row>
    <row r="1013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</row>
    <row r="1014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</row>
    <row r="1015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</row>
    <row r="1016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</row>
    <row r="1017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</row>
    <row r="1018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</row>
  </sheetData>
  <mergeCells count="2">
    <mergeCell ref="H23:L23"/>
    <mergeCell ref="B1:E1"/>
  </mergeCells>
  <hyperlinks>
    <hyperlink r:id="rId1" ref="B7"/>
    <hyperlink r:id="rId2" ref="B9"/>
    <hyperlink r:id="rId3" ref="B11"/>
    <hyperlink r:id="rId4" ref="B13"/>
    <hyperlink r:id="rId5" ref="B15"/>
    <hyperlink r:id="rId6" ref="B17"/>
    <hyperlink r:id="rId7" ref="B19"/>
    <hyperlink r:id="rId8" ref="B2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.5"/>
    <col customWidth="1" min="2" max="2" width="20.13"/>
    <col customWidth="1" min="3" max="3" width="7.63"/>
    <col customWidth="1" min="4" max="4" width="8.88"/>
    <col customWidth="1" min="5" max="5" width="8.0"/>
    <col customWidth="1" min="6" max="6" width="8.75"/>
    <col customWidth="1" min="7" max="7" width="7.25"/>
    <col customWidth="1" min="8" max="8" width="8.63"/>
    <col customWidth="1" min="9" max="9" width="8.25"/>
    <col customWidth="1" min="10" max="10" width="8.63"/>
    <col customWidth="1" min="11" max="12" width="7.5"/>
    <col customWidth="1" min="13" max="13" width="9.63"/>
    <col customWidth="1" hidden="1" min="14" max="14" width="7.75"/>
    <col customWidth="1" min="15" max="34" width="15.38"/>
  </cols>
  <sheetData>
    <row r="1">
      <c r="A1" s="5"/>
      <c r="B1" s="6" t="s">
        <v>24</v>
      </c>
      <c r="C1" s="5"/>
      <c r="D1" s="5"/>
      <c r="E1" s="5"/>
      <c r="F1" s="5"/>
      <c r="G1" s="5"/>
      <c r="H1" s="5"/>
      <c r="I1" s="5"/>
      <c r="J1" s="5"/>
      <c r="K1" s="5"/>
      <c r="L1" s="5"/>
      <c r="M1" s="7"/>
      <c r="N1" s="38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7"/>
      <c r="N2" s="38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>
      <c r="A3" s="10"/>
      <c r="B3" s="11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3" t="s">
        <v>10</v>
      </c>
      <c r="K3" s="39"/>
      <c r="L3" s="39"/>
      <c r="M3" s="39"/>
      <c r="N3" s="39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>
      <c r="A4" s="5"/>
      <c r="B4" s="20" t="s">
        <v>15</v>
      </c>
      <c r="C4" s="21">
        <v>194.95</v>
      </c>
      <c r="D4" s="21">
        <v>69.95</v>
      </c>
      <c r="E4" s="21">
        <v>111.95</v>
      </c>
      <c r="F4" s="21">
        <v>39.95</v>
      </c>
      <c r="G4" s="21">
        <v>84.95</v>
      </c>
      <c r="H4" s="21">
        <v>29.95</v>
      </c>
      <c r="I4" s="21">
        <v>29.95</v>
      </c>
      <c r="J4" s="22">
        <v>11.95</v>
      </c>
      <c r="K4" s="40"/>
      <c r="L4" s="40"/>
      <c r="M4" s="41"/>
      <c r="N4" s="40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>
      <c r="A5" s="5"/>
      <c r="B5" s="20" t="s">
        <v>16</v>
      </c>
      <c r="C5" s="21">
        <v>194.95</v>
      </c>
      <c r="D5" s="21">
        <v>69.95</v>
      </c>
      <c r="E5" s="21"/>
      <c r="F5" s="21"/>
      <c r="G5" s="21"/>
      <c r="H5" s="21"/>
      <c r="I5" s="21"/>
      <c r="J5" s="22"/>
      <c r="K5" s="40"/>
      <c r="L5" s="40"/>
      <c r="M5" s="41"/>
      <c r="N5" s="40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>
      <c r="A6" s="5"/>
      <c r="B6" s="20" t="s">
        <v>17</v>
      </c>
      <c r="C6" s="21">
        <v>74.95</v>
      </c>
      <c r="D6" s="21">
        <v>29.95</v>
      </c>
      <c r="E6" s="23"/>
      <c r="F6" s="23"/>
      <c r="G6" s="23"/>
      <c r="H6" s="23"/>
      <c r="I6" s="23"/>
      <c r="J6" s="25"/>
      <c r="K6" s="40"/>
      <c r="L6" s="40"/>
      <c r="M6" s="41"/>
      <c r="N6" s="40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>
      <c r="A7" s="5"/>
      <c r="B7" s="20" t="s">
        <v>18</v>
      </c>
      <c r="C7" s="21">
        <v>184.95</v>
      </c>
      <c r="D7" s="21">
        <v>69.95</v>
      </c>
      <c r="E7" s="21">
        <v>111.95</v>
      </c>
      <c r="F7" s="21">
        <v>39.95</v>
      </c>
      <c r="G7" s="21">
        <v>84.95</v>
      </c>
      <c r="H7" s="21">
        <v>29.95</v>
      </c>
      <c r="I7" s="21">
        <v>29.95</v>
      </c>
      <c r="J7" s="22">
        <v>11.95</v>
      </c>
      <c r="K7" s="40"/>
      <c r="L7" s="40"/>
      <c r="M7" s="41"/>
      <c r="N7" s="40"/>
      <c r="O7" s="5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>
      <c r="A8" s="5"/>
      <c r="B8" s="20" t="s">
        <v>19</v>
      </c>
      <c r="C8" s="21">
        <v>184.95</v>
      </c>
      <c r="D8" s="21">
        <v>69.95</v>
      </c>
      <c r="E8" s="21">
        <v>111.95</v>
      </c>
      <c r="F8" s="21">
        <v>39.95</v>
      </c>
      <c r="G8" s="21">
        <v>84.95</v>
      </c>
      <c r="H8" s="21">
        <v>29.95</v>
      </c>
      <c r="I8" s="21">
        <v>29.95</v>
      </c>
      <c r="J8" s="22">
        <v>11.95</v>
      </c>
      <c r="K8" s="40"/>
      <c r="L8" s="40"/>
      <c r="M8" s="41"/>
      <c r="N8" s="40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>
      <c r="A9" s="5"/>
      <c r="B9" s="20" t="s">
        <v>20</v>
      </c>
      <c r="C9" s="21">
        <v>449.95</v>
      </c>
      <c r="D9" s="21">
        <v>124.95</v>
      </c>
      <c r="E9" s="23"/>
      <c r="F9" s="23"/>
      <c r="G9" s="23"/>
      <c r="H9" s="23"/>
      <c r="I9" s="23"/>
      <c r="J9" s="25"/>
      <c r="K9" s="40"/>
      <c r="L9" s="40"/>
      <c r="M9" s="41"/>
      <c r="N9" s="40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>
      <c r="A10" s="5"/>
      <c r="B10" s="20" t="s">
        <v>21</v>
      </c>
      <c r="C10" s="21">
        <v>229.95</v>
      </c>
      <c r="D10" s="21">
        <v>99.95</v>
      </c>
      <c r="E10" s="23"/>
      <c r="F10" s="23"/>
      <c r="G10" s="23"/>
      <c r="H10" s="23"/>
      <c r="I10" s="23"/>
      <c r="J10" s="25"/>
      <c r="K10" s="40"/>
      <c r="L10" s="40"/>
      <c r="M10" s="41"/>
      <c r="N10" s="40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>
      <c r="A11" s="5"/>
      <c r="B11" s="20" t="s">
        <v>22</v>
      </c>
      <c r="C11" s="21">
        <v>229.95</v>
      </c>
      <c r="D11" s="21">
        <v>99.95</v>
      </c>
      <c r="E11" s="23"/>
      <c r="F11" s="23"/>
      <c r="G11" s="23"/>
      <c r="H11" s="23"/>
      <c r="I11" s="21">
        <v>29.95</v>
      </c>
      <c r="J11" s="22">
        <v>11.95</v>
      </c>
      <c r="K11" s="40"/>
      <c r="L11" s="40"/>
      <c r="M11" s="41"/>
      <c r="N11" s="40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ht="9.75" customHeight="1">
      <c r="A12" s="33"/>
      <c r="B12" s="33"/>
      <c r="C12" s="33"/>
      <c r="D12" s="33"/>
      <c r="E12" s="33"/>
      <c r="F12" s="33"/>
      <c r="G12" s="33"/>
      <c r="H12" s="33"/>
      <c r="I12" s="34"/>
      <c r="J12" s="34"/>
      <c r="K12" s="34"/>
      <c r="L12" s="34"/>
      <c r="M12" s="35"/>
      <c r="N12" s="35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</row>
    <row r="13">
      <c r="A13" s="33"/>
      <c r="B13" s="33"/>
      <c r="C13" s="33"/>
      <c r="D13" s="33"/>
      <c r="E13" s="33"/>
      <c r="F13" s="33"/>
      <c r="G13" s="33"/>
      <c r="H13" s="42"/>
      <c r="I13" s="42"/>
      <c r="J13" s="42"/>
      <c r="K13" s="42"/>
      <c r="L13" s="42"/>
      <c r="M13" s="43"/>
      <c r="N13" s="35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</row>
    <row r="14">
      <c r="A14" s="33"/>
      <c r="B14" s="33"/>
      <c r="C14" s="33"/>
      <c r="D14" s="33"/>
      <c r="E14" s="33"/>
      <c r="F14" s="33"/>
      <c r="G14" s="33"/>
      <c r="H14" s="42"/>
      <c r="I14" s="42"/>
      <c r="J14" s="42"/>
      <c r="K14" s="42"/>
      <c r="L14" s="42"/>
      <c r="M14" s="44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</row>
    <row r="15">
      <c r="A15" s="33"/>
      <c r="B15" s="33"/>
      <c r="C15" s="33"/>
      <c r="D15" s="33"/>
      <c r="E15" s="33"/>
      <c r="F15" s="33"/>
      <c r="G15" s="33"/>
      <c r="H15" s="42"/>
      <c r="I15" s="42"/>
      <c r="J15" s="42"/>
      <c r="K15" s="42"/>
      <c r="L15" s="42"/>
      <c r="M15" s="45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</row>
    <row r="16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</row>
    <row r="17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</row>
    <row r="18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</row>
    <row r="19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</row>
    <row r="100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</row>
    <row r="100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</row>
    <row r="1003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</row>
    <row r="1004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</row>
    <row r="100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</row>
    <row r="1006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</row>
    <row r="1007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</row>
    <row r="1008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</row>
    <row r="1009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</row>
    <row r="1010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</row>
  </sheetData>
  <hyperlinks>
    <hyperlink r:id="rId1" ref="B4"/>
    <hyperlink r:id="rId2" ref="B5"/>
    <hyperlink r:id="rId3" ref="B6"/>
    <hyperlink r:id="rId4" ref="B7"/>
    <hyperlink r:id="rId5" ref="B8"/>
    <hyperlink r:id="rId6" ref="B9"/>
    <hyperlink r:id="rId7" ref="B10"/>
    <hyperlink r:id="rId8" ref="B11"/>
  </hyperlinks>
  <drawing r:id="rId9"/>
</worksheet>
</file>